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30"/>
  <workbookPr defaultThemeVersion="166925"/>
  <mc:AlternateContent xmlns:mc="http://schemas.openxmlformats.org/markup-compatibility/2006">
    <mc:Choice Requires="x15">
      <x15ac:absPath xmlns:x15ac="http://schemas.microsoft.com/office/spreadsheetml/2010/11/ac" url="/Volumes/Académie Nuances/Certifiés Nuances/France Seynave Lamblin /"/>
    </mc:Choice>
  </mc:AlternateContent>
  <xr:revisionPtr revIDLastSave="0" documentId="8_{596D8829-1425-7D4C-92CF-B3F84C8BEBB5}" xr6:coauthVersionLast="47" xr6:coauthVersionMax="47" xr10:uidLastSave="{00000000-0000-0000-0000-000000000000}"/>
  <bookViews>
    <workbookView xWindow="160" yWindow="800" windowWidth="34240" windowHeight="21400" xr2:uid="{15227F7C-43D2-3A4E-8CF9-0E3E646A03E1}"/>
  </bookViews>
  <sheets>
    <sheet name="Evaluation"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5" i="2" l="1"/>
  <c r="T5" i="2"/>
  <c r="P8" i="2"/>
  <c r="T8" i="2"/>
  <c r="P11" i="2"/>
  <c r="T11" i="2"/>
  <c r="P14" i="2"/>
  <c r="T14" i="2"/>
  <c r="P17" i="2"/>
  <c r="T17" i="2"/>
  <c r="P20" i="2"/>
  <c r="T20" i="2"/>
  <c r="P26" i="2"/>
  <c r="T26" i="2"/>
  <c r="P29" i="2"/>
  <c r="T29" i="2"/>
  <c r="P23" i="2"/>
  <c r="T23" i="2"/>
  <c r="O30" i="2"/>
  <c r="N30" i="2"/>
  <c r="M30" i="2"/>
  <c r="L30" i="2"/>
  <c r="K30" i="2"/>
  <c r="J30" i="2"/>
  <c r="I30" i="2"/>
  <c r="H30" i="2"/>
  <c r="G30" i="2"/>
  <c r="F30" i="2"/>
  <c r="E30" i="2"/>
  <c r="C30" i="2"/>
  <c r="O27" i="2"/>
  <c r="N27" i="2"/>
  <c r="M27" i="2"/>
  <c r="L27" i="2"/>
  <c r="K27" i="2"/>
  <c r="J27" i="2"/>
  <c r="I27" i="2"/>
  <c r="D27" i="2"/>
  <c r="D26" i="2"/>
  <c r="H27" i="2"/>
  <c r="G27" i="2"/>
  <c r="F27" i="2"/>
  <c r="E27" i="2"/>
  <c r="C27" i="2"/>
  <c r="O24" i="2"/>
  <c r="N24" i="2"/>
  <c r="M24" i="2"/>
  <c r="L24" i="2"/>
  <c r="K24" i="2"/>
  <c r="J24" i="2"/>
  <c r="I24" i="2"/>
  <c r="H24" i="2"/>
  <c r="G24" i="2"/>
  <c r="F24" i="2"/>
  <c r="E24" i="2"/>
  <c r="C24" i="2"/>
  <c r="O21" i="2"/>
  <c r="N21" i="2"/>
  <c r="M21" i="2"/>
  <c r="L21" i="2"/>
  <c r="K21" i="2"/>
  <c r="J21" i="2"/>
  <c r="I21" i="2"/>
  <c r="H21" i="2"/>
  <c r="G21" i="2"/>
  <c r="F21" i="2"/>
  <c r="E21" i="2"/>
  <c r="C21" i="2"/>
  <c r="O18" i="2"/>
  <c r="N18" i="2"/>
  <c r="M18" i="2"/>
  <c r="L18" i="2"/>
  <c r="K18" i="2"/>
  <c r="J18" i="2"/>
  <c r="D18" i="2"/>
  <c r="D17" i="2"/>
  <c r="I18" i="2"/>
  <c r="H18" i="2"/>
  <c r="G18" i="2"/>
  <c r="F18" i="2"/>
  <c r="E18" i="2"/>
  <c r="C18" i="2"/>
  <c r="O15" i="2"/>
  <c r="N15" i="2"/>
  <c r="M15" i="2"/>
  <c r="L15" i="2"/>
  <c r="K15" i="2"/>
  <c r="J15" i="2"/>
  <c r="I15" i="2"/>
  <c r="D15" i="2"/>
  <c r="D14" i="2"/>
  <c r="H15" i="2"/>
  <c r="G15" i="2"/>
  <c r="F15" i="2"/>
  <c r="E15" i="2"/>
  <c r="C15" i="2"/>
  <c r="O12" i="2"/>
  <c r="N12" i="2"/>
  <c r="M12" i="2"/>
  <c r="L12" i="2"/>
  <c r="K12" i="2"/>
  <c r="J12" i="2"/>
  <c r="I12" i="2"/>
  <c r="H12" i="2"/>
  <c r="G12" i="2"/>
  <c r="F12" i="2"/>
  <c r="E12" i="2"/>
  <c r="C12" i="2"/>
  <c r="O9" i="2"/>
  <c r="N9" i="2"/>
  <c r="M9" i="2"/>
  <c r="L9" i="2"/>
  <c r="K9" i="2"/>
  <c r="J9" i="2"/>
  <c r="I9" i="2"/>
  <c r="H9" i="2"/>
  <c r="G9" i="2"/>
  <c r="D9" i="2"/>
  <c r="D8" i="2"/>
  <c r="F9" i="2"/>
  <c r="E9" i="2"/>
  <c r="C9" i="2"/>
  <c r="F6" i="2"/>
  <c r="G6" i="2"/>
  <c r="H6" i="2"/>
  <c r="I6" i="2"/>
  <c r="J6" i="2"/>
  <c r="K6" i="2"/>
  <c r="L6" i="2"/>
  <c r="M6" i="2"/>
  <c r="N6" i="2"/>
  <c r="O6" i="2"/>
  <c r="C6" i="2"/>
  <c r="E6" i="2"/>
  <c r="D30" i="2"/>
  <c r="D29" i="2"/>
  <c r="D24" i="2"/>
  <c r="D23" i="2"/>
  <c r="D21" i="2"/>
  <c r="D20" i="2"/>
  <c r="D12" i="2"/>
  <c r="D11" i="2"/>
  <c r="B31" i="2"/>
  <c r="T33" i="2"/>
  <c r="C35" i="2"/>
  <c r="D6" i="2"/>
  <c r="D5" i="2"/>
  <c r="D32" i="2"/>
  <c r="B32" i="2"/>
  <c r="E33" i="2"/>
  <c r="C33" i="2"/>
  <c r="D33" i="2"/>
</calcChain>
</file>

<file path=xl/sharedStrings.xml><?xml version="1.0" encoding="utf-8"?>
<sst xmlns="http://schemas.openxmlformats.org/spreadsheetml/2006/main" count="84" uniqueCount="68">
  <si>
    <t>LA</t>
  </si>
  <si>
    <t>AA</t>
  </si>
  <si>
    <t>A</t>
  </si>
  <si>
    <t>PA</t>
  </si>
  <si>
    <t>AE</t>
  </si>
  <si>
    <t>NA</t>
  </si>
  <si>
    <t>Non atteint</t>
  </si>
  <si>
    <t>Atteint en partie</t>
  </si>
  <si>
    <t>Presque Atteint</t>
  </si>
  <si>
    <t>Atteint</t>
  </si>
  <si>
    <t>Atteint avec aisance</t>
  </si>
  <si>
    <t>Largement atteint</t>
  </si>
  <si>
    <t>Note du candidat</t>
  </si>
  <si>
    <t>Coeficient de pondération</t>
  </si>
  <si>
    <t>Total des coefficients</t>
  </si>
  <si>
    <t>Moyenne générale</t>
  </si>
  <si>
    <t>Points attribués</t>
  </si>
  <si>
    <t>Le candidat est reçu si la moyenne atteint 4 sur 6</t>
  </si>
  <si>
    <t>Critères d'évaluation</t>
  </si>
  <si>
    <t>C1– Analyse préalable du profil Nuances®</t>
  </si>
  <si>
    <t>C3- Présentation du modèle Nuances</t>
  </si>
  <si>
    <t>C4- Profil de Base</t>
  </si>
  <si>
    <t>Prénom et nom du candidat</t>
  </si>
  <si>
    <t>C2 - Introduction de l'entretien.</t>
  </si>
  <si>
    <t xml:space="preserve">L’analyse préalable montre que les points remarquables ont été préalablement identifiés 
- Points forts
- Points de tension
- Dynamique base/phase
- Dynamique des indicateurs
- Phase de changement au sens d'Hudson
- Questions/thématiques pertinentes préparées pour l'entretien </t>
  </si>
  <si>
    <t>- Rappeler la notion de Phase
- Inciter la personne a s'exprimer sur ce qu'elle voit et comprend de son profil de Phase
- Explorer les tensions, freins ou blocages potentiels entre couleurs avec la personne
- Analyser la dynamique des couleurs entre Base et Phase et le vécu associé (positif ou négatif)
- Explorer les hypothèses lièes à l'analyse préalable en évitant si possible les suggestions.</t>
  </si>
  <si>
    <t xml:space="preserve">- Contextualiser la phase introductive de l’entretien (prise en compte de la situation professionnelle et/ou personnelle, attentes et objectifs) et permettre à la personne accompagnée de s’impliquer dans la restitution
- Expliciter la durée et la structure de l'entretien 
- Expliquer l’objectif de la restitution et son déroulement
- Poser le cadre éthique (confidentialité, neutralité) </t>
  </si>
  <si>
    <t>- Présentation vivante des couleurs dans un échange de perceptions permettant l'appropriation du modèle
- Présenter les couleurs dans toutes leurs nuances : forces et excés
- Expliciter les tensions et complémentarités entre couleurs
- Repérer et corriger les perceptions erronées des couleurs vis à vis du modèle
- Pondérer les perceptions trop positives ou négatives d'une couleur en présentant les caractéristiques opposées.
- Présenter les couleurs à la fois sur un plan métaphorique et théorique (Jung, Marston).
- Présenter les couleurs selon les trois registres : Pensée, Action et Emotion.</t>
  </si>
  <si>
    <t>- Expliquer la construction de la grille
- Expliquer les 3 indicateurs : Pensée, Action, Ressenti
- Expliquer avec un exemple (Madeleine de Proust par ex.), l'interaction entre les trois indicateurs et son importance dans la compréhension de la grille  
- Inciter la personne a s'exprimer sur ce qu'elle voit et comprend de son profil de Phase.
- Explorer les tensions, freins ou blocages potentiels entre couleurs
- Analyser la dynamique des couleurs en lien avec le vécu actuel de la personne. 
- Expliciter et discuter des éventuelles difficultées, tensions, fatigues liées aux écarts avec la Base.
- Explorer les hypothèses lièes à l'analyse préalable en évitant si possible les suggestions.</t>
  </si>
  <si>
    <t>- Conclure l'entretien en utilisant la « loi des 6 »
  ➣ Les questions sont correctement formulées
  ➣ Les questions s’enchaînent sans commentaires en laissant le temps de réponse (écrite et/ ou orale) nécessaire à la personne</t>
  </si>
  <si>
    <t>- Poser des questions ouvertes. 
- Inciter la personne à exprimer ses ressentis, ses réflexions et ce qu'elle projète.
- Gérer le temps
- Respecter les silences
- Apporter des réponses sous forme d'hypothèse. 
- Adopter une posture de facilitateur et activer les 4 polarités suivantes avec facilité et fluidité de façon appropriée en écho à ce que vit et recherche la personne :
  ➣ capacité à être en lien
  ➣ capacité à cadrer
  ➣ capacité à projeter
  ➣ capacité à être réflexif</t>
  </si>
  <si>
    <t>- Repérer ses erreurs et oublis. 
- Identifier ses axes de progrès en terme de posture et faire le lien avec son propre profil.
- Comprendre les écarts entre son analyse à priori et ses constats à posteriori et en tirer des leçons sur sa façon d'analyser un profil à priori.
- Dégager les besoins réalistes pour faire progresser sa pratique et sa posture</t>
  </si>
  <si>
    <t>C5- Profil de Phase</t>
  </si>
  <si>
    <t>C6- Grille des indicateurs</t>
  </si>
  <si>
    <t>C7 – Conclusion de l’entretien</t>
  </si>
  <si>
    <t>C8– Posture durant l'entretien</t>
  </si>
  <si>
    <t>C9 – Autoévaluation</t>
  </si>
  <si>
    <t>- Expliquer les notions de Base et de Phase. 
- Si nécessaire, faire approfondir par la personne les surprises survenues lors de la découverte de son profil.  
- Inciter la personne à s'exprimer sur ce qu'elle voit et comprend de son profil.
- Identifier les points forts par la personne.
- Explorer les tensions, freins ou blocages potentiels entre couleurs.
- Faire des liens avec le vécu, récent ou non, de la personne.
- Respecter les silences utiles à la réflexion de la personne.
- Explorer les hypothèses lièes à l'analyse préalable en évitant si possible les suggestions</t>
  </si>
  <si>
    <t>Le candidat va en repêchage si sa moyenne atteint 3.8 sur 6</t>
  </si>
  <si>
    <t>Le candidat en dessous de 3.8 est recalé</t>
  </si>
  <si>
    <t>Commentaires de l'examinateur</t>
  </si>
  <si>
    <t>Prénom et nom de l'examinateur</t>
  </si>
  <si>
    <t>LA-AA</t>
  </si>
  <si>
    <t>AA-A</t>
  </si>
  <si>
    <t>A-PA</t>
  </si>
  <si>
    <t>PA-AE</t>
  </si>
  <si>
    <t>AE-NA</t>
  </si>
  <si>
    <t>Conseils</t>
  </si>
  <si>
    <t>Patrick THERY le 3.12.2024</t>
  </si>
  <si>
    <t>France Seynave Lamblin</t>
  </si>
  <si>
    <t>*</t>
  </si>
  <si>
    <t>Très méthodique. Tu parles beaucoup de sentiment, il manque un peu le terme relation… Il conviendrait de mieux préparer les questions en fonction das changements , surtout par rapport à son indicatueur de pensée et son récent Burn-out</t>
  </si>
  <si>
    <t>Formuler des hypothèses, qu'est ce que c'est pour toi cette montée du bleu ? Domaines de vie ?</t>
  </si>
  <si>
    <t>Le cadre éthique n'a pas été posé. Pour les reste très belle écoute, capacité de bien rebondir sur les mots clefs de Camille</t>
  </si>
  <si>
    <t>Poser le cadre éthique et faire dire ou au moins reformuler la question posée</t>
  </si>
  <si>
    <t>Faire dire, faire faire des liens avec sess comportements de fond, plus travailler la complémenatité des couleurs…</t>
  </si>
  <si>
    <t>Rajouter les éléments manquants Etre plus clair sur les excès ou les névroses de chaque couleur…</t>
  </si>
  <si>
    <t>idem base, et faire expliquer les quelques changements par Camille</t>
  </si>
  <si>
    <t>loi des 6, faire écrire, poser ta voix, ralentir son rythme</t>
  </si>
  <si>
    <t>Bien, tu as pris le temps. Attention au verbiage de Camille</t>
  </si>
  <si>
    <t>Très bien sur le contexte, petit à petit Camille est restée plus en surface, rebond dans un jaune très dilaté. Il aurait été souhaitable d'adapter ta posture. Attention, il me semble que tu as un peu induit qu'ellle peut travailler son rouge alors qu'il me semble que c'est l'affirmation du vert et la forme du jaune qui pourrait l'aider</t>
  </si>
  <si>
    <t>En amont, se dire quel est le profil de Camille, quels sont les difficultés potentielles pour moi, et qu'est ce que je peux faire en cas de dérapage</t>
  </si>
  <si>
    <t>Bonne autoévaluation</t>
  </si>
  <si>
    <t>Contact facile avec Camille. Bonne perception des couleurs de Camille. Il manque un peu de structure et de la dynamique entre couleurs et axes</t>
  </si>
  <si>
    <t>Bien l'écoute des  couleurs vues par Camille, mais manque un peu de précision et attention, Camille aime parler, on manque un peu de précision</t>
  </si>
  <si>
    <t>Tu peux faire des  hypothèses et demander comment cela résonne pour Camille, mais sur le fond faire dire. Le lien avec le burnout aurait mérité plus de développement. Tu finis souvent par des questions fermées. Est que tu as d'autres questions ?…</t>
  </si>
  <si>
    <t>Bien d'avoir mentionné Hudson et les polarités,  des prises de conscience chez Camille qui auraient mériter d'être développées et questionnées…</t>
  </si>
  <si>
    <t>Dommage que tu n'aies pas garder la même posture que dans la phase de contexte. Cela viendra avec ta maturité dans l'utilisatioin de l'outil. On reviendra sur les polarités du vert et on reparlera de l'affirmation dans le vert qui n'est pas du rouge. Camille a évité d'aller en profondeur, en changeant un peu de posture, tu pourras mieux accompagner ce genre de personne dans le futur.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</si>
</sst>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2"/>
      <color rgb="FF000000"/>
      <name val="Calibri"/>
      <family val="2"/>
      <scheme val="minor"/>
    </font>
    <font>
      <sz val="12"/>
      <color theme="4" tint="-0.249977111117893"/>
      <name val="Calibri"/>
      <family val="2"/>
      <scheme val="minor"/>
    </font>
    <font>
      <b/>
      <sz val="12"/>
      <color theme="4" tint="-0.249977111117893"/>
      <name val="Calibri"/>
      <family val="2"/>
      <scheme val="minor"/>
    </font>
    <font>
      <b/>
      <sz val="12"/>
      <color rgb="FFFF0000"/>
      <name val="Calibri"/>
      <family val="2"/>
      <scheme val="minor"/>
    </font>
    <font>
      <b/>
      <sz val="18"/>
      <color rgb="FFFF0000"/>
      <name val="Calibri"/>
      <family val="2"/>
      <scheme val="minor"/>
    </font>
    <font>
      <b/>
      <sz val="16"/>
      <color rgb="FFFF0000"/>
      <name val="Calibri (Corps)"/>
    </font>
    <font>
      <sz val="12"/>
      <color rgb="FFFF0000"/>
      <name val="Calibri"/>
      <family val="2"/>
      <scheme val="minor"/>
    </font>
  </fonts>
  <fills count="5">
    <fill>
      <patternFill patternType="none"/>
    </fill>
    <fill>
      <patternFill patternType="gray125"/>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9" tint="0.79998168889431442"/>
        <bgColor theme="4" tint="0.79998168889431442"/>
      </patternFill>
    </fill>
  </fills>
  <borders count="23">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theme="1"/>
      </left>
      <right style="medium">
        <color indexed="64"/>
      </right>
      <top/>
      <bottom/>
      <diagonal/>
    </border>
    <border>
      <left style="medium">
        <color theme="1"/>
      </left>
      <right style="medium">
        <color indexed="64"/>
      </right>
      <top/>
      <bottom style="medium">
        <color indexed="64"/>
      </bottom>
      <diagonal/>
    </border>
    <border>
      <left/>
      <right style="medium">
        <color indexed="64"/>
      </right>
      <top/>
      <bottom/>
      <diagonal/>
    </border>
    <border>
      <left style="medium">
        <color theme="0" tint="-0.14996795556505021"/>
      </left>
      <right style="medium">
        <color theme="0" tint="-0.14996795556505021"/>
      </right>
      <top/>
      <bottom style="medium">
        <color indexed="64"/>
      </bottom>
      <diagonal/>
    </border>
    <border>
      <left style="medium">
        <color indexed="64"/>
      </left>
      <right style="medium">
        <color theme="0" tint="-0.14996795556505021"/>
      </right>
      <top style="medium">
        <color indexed="64"/>
      </top>
      <bottom/>
      <diagonal/>
    </border>
    <border>
      <left style="medium">
        <color theme="0" tint="-0.14996795556505021"/>
      </left>
      <right style="medium">
        <color theme="0" tint="-0.14996795556505021"/>
      </right>
      <top style="medium">
        <color indexed="64"/>
      </top>
      <bottom/>
      <diagonal/>
    </border>
    <border>
      <left style="medium">
        <color indexed="64"/>
      </left>
      <right style="medium">
        <color theme="0" tint="-0.14996795556505021"/>
      </right>
      <top/>
      <bottom style="medium">
        <color indexed="64"/>
      </bottom>
      <diagonal/>
    </border>
    <border>
      <left style="medium">
        <color theme="0" tint="-0.14996795556505021"/>
      </left>
      <right style="medium">
        <color theme="1"/>
      </right>
      <top style="medium">
        <color indexed="64"/>
      </top>
      <bottom/>
      <diagonal/>
    </border>
    <border>
      <left style="medium">
        <color theme="0" tint="-0.14996795556505021"/>
      </left>
      <right style="medium">
        <color theme="1"/>
      </right>
      <top/>
      <bottom style="medium">
        <color indexed="64"/>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theme="0" tint="-0.14996795556505021"/>
      </left>
      <right/>
      <top style="medium">
        <color indexed="64"/>
      </top>
      <bottom/>
      <diagonal/>
    </border>
    <border>
      <left style="medium">
        <color theme="0" tint="-0.14996795556505021"/>
      </left>
      <right/>
      <top/>
      <bottom style="medium">
        <color indexed="64"/>
      </bottom>
      <diagonal/>
    </border>
  </borders>
  <cellStyleXfs count="1">
    <xf numFmtId="0" fontId="0" fillId="0" borderId="0"/>
  </cellStyleXfs>
  <cellXfs count="53">
    <xf numFmtId="0" fontId="0" fillId="0" borderId="0" xfId="0"/>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 fillId="2" borderId="4" xfId="0" applyFont="1" applyFill="1" applyBorder="1" applyAlignment="1">
      <alignment horizontal="center" vertical="center" wrapText="1"/>
    </xf>
    <xf numFmtId="0" fontId="2" fillId="0" borderId="3" xfId="0" applyFont="1" applyBorder="1"/>
    <xf numFmtId="0" fontId="1" fillId="2" borderId="7" xfId="0" applyFont="1" applyFill="1" applyBorder="1" applyAlignment="1">
      <alignment horizontal="center" vertical="center" wrapText="1"/>
    </xf>
    <xf numFmtId="49" fontId="0" fillId="0" borderId="0" xfId="0" applyNumberFormat="1"/>
    <xf numFmtId="0" fontId="1" fillId="2" borderId="0" xfId="0" applyFont="1" applyFill="1" applyAlignment="1">
      <alignment horizontal="center" vertical="center" wrapText="1"/>
    </xf>
    <xf numFmtId="49" fontId="2" fillId="2" borderId="2" xfId="0" applyNumberFormat="1" applyFont="1" applyFill="1" applyBorder="1" applyAlignment="1">
      <alignment vertical="center" wrapText="1"/>
    </xf>
    <xf numFmtId="49" fontId="2" fillId="0" borderId="1" xfId="0" applyNumberFormat="1" applyFont="1" applyBorder="1" applyAlignment="1">
      <alignment horizontal="right" wrapText="1"/>
    </xf>
    <xf numFmtId="49" fontId="2" fillId="2" borderId="2" xfId="0" applyNumberFormat="1" applyFont="1" applyFill="1" applyBorder="1" applyAlignment="1">
      <alignment horizontal="right" wrapText="1"/>
    </xf>
    <xf numFmtId="0" fontId="0" fillId="0" borderId="0" xfId="0" applyAlignment="1">
      <alignment horizontal="left"/>
    </xf>
    <xf numFmtId="49" fontId="2" fillId="2" borderId="0" xfId="0" applyNumberFormat="1" applyFont="1" applyFill="1" applyAlignment="1">
      <alignment horizontal="right" wrapText="1"/>
    </xf>
    <xf numFmtId="2" fontId="2" fillId="2" borderId="0" xfId="0" applyNumberFormat="1" applyFont="1" applyFill="1" applyAlignment="1">
      <alignment horizontal="left"/>
    </xf>
    <xf numFmtId="2" fontId="4" fillId="0" borderId="0" xfId="0" applyNumberFormat="1" applyFont="1" applyAlignment="1">
      <alignment horizontal="center"/>
    </xf>
    <xf numFmtId="0" fontId="2" fillId="0" borderId="12" xfId="0" applyFont="1" applyBorder="1" applyAlignment="1">
      <alignment wrapText="1"/>
    </xf>
    <xf numFmtId="0" fontId="2" fillId="0" borderId="13" xfId="0" applyFont="1" applyBorder="1" applyAlignment="1">
      <alignment wrapText="1"/>
    </xf>
    <xf numFmtId="0" fontId="1" fillId="2" borderId="14"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2" fillId="2" borderId="11" xfId="0" applyFont="1" applyFill="1" applyBorder="1" applyAlignment="1">
      <alignment horizontal="center"/>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15" xfId="0" applyFont="1" applyBorder="1" applyAlignment="1">
      <alignment wrapText="1"/>
    </xf>
    <xf numFmtId="0" fontId="0" fillId="0" borderId="0" xfId="0" applyAlignment="1">
      <alignment horizontal="right" vertical="center"/>
    </xf>
    <xf numFmtId="1" fontId="2" fillId="0" borderId="1" xfId="0" applyNumberFormat="1" applyFont="1" applyBorder="1" applyAlignment="1">
      <alignment horizontal="left" indent="1"/>
    </xf>
    <xf numFmtId="2" fontId="2" fillId="2" borderId="2" xfId="0" applyNumberFormat="1" applyFont="1" applyFill="1" applyBorder="1" applyAlignment="1">
      <alignment horizontal="left" indent="1"/>
    </xf>
    <xf numFmtId="49" fontId="2" fillId="0" borderId="1" xfId="0" applyNumberFormat="1" applyFont="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2" fillId="2" borderId="2" xfId="0" applyNumberFormat="1" applyFont="1" applyFill="1" applyBorder="1" applyAlignment="1">
      <alignment horizontal="left" vertical="center" wrapText="1" indent="1"/>
    </xf>
    <xf numFmtId="49" fontId="1" fillId="2" borderId="2" xfId="0" applyNumberFormat="1" applyFont="1" applyFill="1" applyBorder="1" applyAlignment="1">
      <alignment horizontal="right" vertical="center" wrapText="1" indent="1"/>
    </xf>
    <xf numFmtId="0" fontId="5" fillId="0" borderId="0" xfId="0" applyFont="1" applyAlignment="1">
      <alignment horizontal="center"/>
    </xf>
    <xf numFmtId="0" fontId="3" fillId="0" borderId="17" xfId="0" applyFont="1" applyBorder="1" applyAlignment="1">
      <alignment horizontal="right" vertical="center"/>
    </xf>
    <xf numFmtId="0" fontId="3" fillId="0" borderId="17" xfId="0" applyFont="1" applyBorder="1" applyAlignment="1">
      <alignment horizontal="center" wrapText="1"/>
    </xf>
    <xf numFmtId="0" fontId="3" fillId="2" borderId="17" xfId="0" applyFont="1" applyFill="1" applyBorder="1" applyAlignment="1">
      <alignment vertical="center"/>
    </xf>
    <xf numFmtId="49" fontId="3" fillId="2" borderId="17" xfId="0" applyNumberFormat="1" applyFont="1" applyFill="1" applyBorder="1" applyAlignment="1">
      <alignment horizontal="center" vertical="center"/>
    </xf>
    <xf numFmtId="0" fontId="3" fillId="2" borderId="17" xfId="0" applyFont="1" applyFill="1" applyBorder="1" applyAlignment="1">
      <alignment horizontal="center"/>
    </xf>
    <xf numFmtId="0" fontId="2" fillId="0" borderId="21" xfId="0" applyFont="1" applyBorder="1" applyAlignment="1">
      <alignment wrapText="1"/>
    </xf>
    <xf numFmtId="0" fontId="6" fillId="3" borderId="17" xfId="0" applyFont="1" applyFill="1" applyBorder="1" applyAlignment="1" applyProtection="1">
      <alignment horizontal="center" vertical="center"/>
      <protection locked="0"/>
    </xf>
    <xf numFmtId="0" fontId="4" fillId="4" borderId="11" xfId="0" applyFont="1" applyFill="1" applyBorder="1" applyAlignment="1" applyProtection="1">
      <alignment horizontal="center"/>
      <protection locked="0"/>
    </xf>
    <xf numFmtId="0" fontId="4" fillId="4" borderId="22" xfId="0" applyFont="1" applyFill="1" applyBorder="1" applyAlignment="1" applyProtection="1">
      <alignment horizontal="center"/>
      <protection locked="0"/>
    </xf>
    <xf numFmtId="0" fontId="4" fillId="4" borderId="16" xfId="0" applyFont="1" applyFill="1" applyBorder="1" applyAlignment="1" applyProtection="1">
      <alignment horizontal="center"/>
      <protection locked="0"/>
    </xf>
    <xf numFmtId="49" fontId="3" fillId="0" borderId="17" xfId="0" applyNumberFormat="1" applyFont="1" applyBorder="1" applyAlignment="1">
      <alignment horizontal="center"/>
    </xf>
    <xf numFmtId="49" fontId="2" fillId="2" borderId="17" xfId="0" applyNumberFormat="1" applyFont="1" applyFill="1" applyBorder="1"/>
    <xf numFmtId="49" fontId="2" fillId="3" borderId="10" xfId="0" applyNumberFormat="1" applyFont="1" applyFill="1" applyBorder="1" applyAlignment="1" applyProtection="1">
      <alignment wrapText="1"/>
      <protection locked="0"/>
    </xf>
    <xf numFmtId="49" fontId="7" fillId="2" borderId="5" xfId="0" applyNumberFormat="1" applyFont="1" applyFill="1" applyBorder="1" applyAlignment="1">
      <alignment horizontal="left"/>
    </xf>
    <xf numFmtId="49" fontId="2" fillId="2" borderId="5" xfId="0" applyNumberFormat="1" applyFont="1" applyFill="1" applyBorder="1" applyAlignment="1">
      <alignment horizontal="center"/>
    </xf>
    <xf numFmtId="49" fontId="2" fillId="0" borderId="8" xfId="0" applyNumberFormat="1" applyFont="1" applyBorder="1"/>
    <xf numFmtId="49" fontId="2" fillId="2" borderId="9" xfId="0" applyNumberFormat="1" applyFont="1" applyFill="1" applyBorder="1"/>
    <xf numFmtId="49" fontId="2" fillId="2" borderId="0" xfId="0" applyNumberFormat="1" applyFont="1" applyFill="1"/>
    <xf numFmtId="0" fontId="5" fillId="0" borderId="0" xfId="0" applyFont="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F79B-55D7-0C45-9998-92AB6F40D007}">
  <dimension ref="A1:T36"/>
  <sheetViews>
    <sheetView tabSelected="1" zoomScale="120" zoomScaleNormal="120" workbookViewId="0">
      <pane xSplit="1" ySplit="3" topLeftCell="B23" activePane="bottomRight" state="frozen"/>
      <selection pane="topRight" activeCell="B1" sqref="B1"/>
      <selection pane="bottomLeft" activeCell="A3" sqref="A3"/>
      <selection pane="bottomRight" activeCell="Q28" sqref="Q28"/>
    </sheetView>
  </sheetViews>
  <sheetFormatPr baseColWidth="10" defaultRowHeight="16" x14ac:dyDescent="0.2"/>
  <cols>
    <col min="1" max="1" width="31.6640625" customWidth="1"/>
    <col min="2" max="2" width="88" style="6" customWidth="1"/>
    <col min="3" max="3" width="12.33203125" customWidth="1"/>
    <col min="4" max="4" width="11.6640625" customWidth="1"/>
    <col min="5" max="5" width="10.6640625" customWidth="1"/>
    <col min="6" max="6" width="6.6640625" customWidth="1"/>
    <col min="7" max="7" width="10.6640625" customWidth="1"/>
    <col min="8" max="8" width="6.6640625" customWidth="1"/>
    <col min="9" max="9" width="10.6640625" customWidth="1"/>
    <col min="10" max="10" width="6.6640625" customWidth="1"/>
    <col min="11" max="11" width="10.6640625" customWidth="1"/>
    <col min="12" max="12" width="6.6640625" customWidth="1"/>
    <col min="13" max="13" width="10.6640625" customWidth="1"/>
    <col min="14" max="14" width="6.6640625" customWidth="1"/>
    <col min="15" max="15" width="10.6640625" customWidth="1"/>
    <col min="16" max="16" width="114.83203125" style="6" customWidth="1"/>
    <col min="17" max="17" width="85" style="6" customWidth="1"/>
    <col min="20" max="20" width="0" hidden="1" customWidth="1"/>
  </cols>
  <sheetData>
    <row r="1" spans="1:20" ht="41" customHeight="1" thickBot="1" x14ac:dyDescent="0.25">
      <c r="A1" s="31" t="s">
        <v>41</v>
      </c>
      <c r="B1" s="37" t="s">
        <v>48</v>
      </c>
      <c r="C1" s="50"/>
      <c r="D1" s="51"/>
      <c r="E1" s="51"/>
      <c r="F1" s="51"/>
      <c r="G1" s="51"/>
      <c r="H1" s="51"/>
      <c r="I1" s="51"/>
      <c r="J1" s="51"/>
      <c r="K1" s="51"/>
      <c r="L1" s="51"/>
      <c r="M1" s="51"/>
      <c r="N1" s="51"/>
      <c r="O1" s="51"/>
      <c r="P1" s="52"/>
    </row>
    <row r="2" spans="1:20" ht="52" thickBot="1" x14ac:dyDescent="0.25">
      <c r="A2" s="31" t="s">
        <v>22</v>
      </c>
      <c r="B2" s="37" t="s">
        <v>49</v>
      </c>
      <c r="C2" s="32" t="s">
        <v>13</v>
      </c>
      <c r="D2" s="32" t="s">
        <v>16</v>
      </c>
      <c r="E2" s="32" t="s">
        <v>11</v>
      </c>
      <c r="F2" s="32"/>
      <c r="G2" s="32" t="s">
        <v>10</v>
      </c>
      <c r="H2" s="32"/>
      <c r="I2" s="32" t="s">
        <v>9</v>
      </c>
      <c r="J2" s="32"/>
      <c r="K2" s="32" t="s">
        <v>8</v>
      </c>
      <c r="L2" s="32"/>
      <c r="M2" s="32" t="s">
        <v>7</v>
      </c>
      <c r="N2" s="32"/>
      <c r="O2" s="32" t="s">
        <v>6</v>
      </c>
      <c r="P2" s="41" t="s">
        <v>40</v>
      </c>
      <c r="Q2" s="41" t="s">
        <v>47</v>
      </c>
    </row>
    <row r="3" spans="1:20" ht="17" thickBot="1" x14ac:dyDescent="0.25">
      <c r="A3" s="33"/>
      <c r="B3" s="34" t="s">
        <v>18</v>
      </c>
      <c r="C3" s="33"/>
      <c r="D3" s="33"/>
      <c r="E3" s="35" t="s">
        <v>0</v>
      </c>
      <c r="F3" s="35" t="s">
        <v>42</v>
      </c>
      <c r="G3" s="35" t="s">
        <v>1</v>
      </c>
      <c r="H3" s="35" t="s">
        <v>43</v>
      </c>
      <c r="I3" s="35" t="s">
        <v>2</v>
      </c>
      <c r="J3" s="35" t="s">
        <v>44</v>
      </c>
      <c r="K3" s="35" t="s">
        <v>3</v>
      </c>
      <c r="L3" s="35" t="s">
        <v>45</v>
      </c>
      <c r="M3" s="35" t="s">
        <v>4</v>
      </c>
      <c r="N3" s="35" t="s">
        <v>46</v>
      </c>
      <c r="O3" s="35" t="s">
        <v>5</v>
      </c>
      <c r="P3" s="42"/>
      <c r="Q3" s="42"/>
    </row>
    <row r="4" spans="1:20" ht="182" customHeight="1" x14ac:dyDescent="0.2">
      <c r="A4" s="26" t="s">
        <v>19</v>
      </c>
      <c r="B4" s="26" t="s">
        <v>24</v>
      </c>
      <c r="C4" s="15"/>
      <c r="D4" s="16"/>
      <c r="E4" s="16"/>
      <c r="F4" s="16"/>
      <c r="G4" s="16"/>
      <c r="H4" s="16"/>
      <c r="I4" s="16"/>
      <c r="J4" s="16"/>
      <c r="K4" s="16"/>
      <c r="L4" s="16"/>
      <c r="M4" s="16"/>
      <c r="N4" s="36"/>
      <c r="O4" s="22"/>
      <c r="P4" s="43" t="s">
        <v>51</v>
      </c>
      <c r="Q4" s="43" t="s">
        <v>52</v>
      </c>
    </row>
    <row r="5" spans="1:20" ht="18" thickBot="1" x14ac:dyDescent="0.25">
      <c r="A5" s="28"/>
      <c r="B5" s="29" t="s">
        <v>12</v>
      </c>
      <c r="C5" s="17">
        <v>1</v>
      </c>
      <c r="D5" s="18">
        <f>D6</f>
        <v>4.5</v>
      </c>
      <c r="E5" s="38"/>
      <c r="F5" s="38"/>
      <c r="G5" s="38"/>
      <c r="H5" s="38" t="s">
        <v>50</v>
      </c>
      <c r="I5" s="38"/>
      <c r="J5" s="38"/>
      <c r="K5" s="38"/>
      <c r="L5" s="38"/>
      <c r="M5" s="38"/>
      <c r="N5" s="39"/>
      <c r="O5" s="40"/>
      <c r="P5" s="44" t="str">
        <f>IF(_xlfn.XOR(E5="x",F5="x",G5="x",H5="x",I5="x",J5="x",K5="x",L5="x",M5="x",N5="x",O5="x"),"","Cochez une seule croix et une seule")</f>
        <v>Cochez une seule croix et une seule</v>
      </c>
      <c r="Q5" s="44"/>
      <c r="T5">
        <f>IF(P5="",0,1)</f>
        <v>1</v>
      </c>
    </row>
    <row r="6" spans="1:20" ht="17" hidden="1" thickBot="1" x14ac:dyDescent="0.25">
      <c r="A6" s="28"/>
      <c r="B6" s="27"/>
      <c r="C6" s="17">
        <f>C5</f>
        <v>1</v>
      </c>
      <c r="D6" s="18">
        <f>C6*(6*E6+5.5*F6+5*G6+4.5*H6+4*I6+3.5*J6+3*K6+2.5*L6+2*M6+1.5*N6+1*O6)</f>
        <v>4.5</v>
      </c>
      <c r="E6" s="19">
        <f t="shared" ref="E6:O6" si="0">IF(E5&lt;&gt;"",1,0)</f>
        <v>0</v>
      </c>
      <c r="F6" s="19">
        <f t="shared" si="0"/>
        <v>0</v>
      </c>
      <c r="G6" s="19">
        <f t="shared" si="0"/>
        <v>0</v>
      </c>
      <c r="H6" s="19">
        <f t="shared" si="0"/>
        <v>1</v>
      </c>
      <c r="I6" s="19">
        <f t="shared" si="0"/>
        <v>0</v>
      </c>
      <c r="J6" s="19">
        <f t="shared" si="0"/>
        <v>0</v>
      </c>
      <c r="K6" s="19">
        <f t="shared" si="0"/>
        <v>0</v>
      </c>
      <c r="L6" s="19">
        <f t="shared" si="0"/>
        <v>0</v>
      </c>
      <c r="M6" s="19">
        <f t="shared" si="0"/>
        <v>0</v>
      </c>
      <c r="N6" s="19">
        <f t="shared" si="0"/>
        <v>0</v>
      </c>
      <c r="O6" s="19">
        <f t="shared" si="0"/>
        <v>0</v>
      </c>
      <c r="P6" s="45"/>
      <c r="Q6" s="45"/>
    </row>
    <row r="7" spans="1:20" ht="106" customHeight="1" x14ac:dyDescent="0.2">
      <c r="A7" s="26" t="s">
        <v>23</v>
      </c>
      <c r="B7" s="26" t="s">
        <v>26</v>
      </c>
      <c r="C7" s="20"/>
      <c r="D7" s="21"/>
      <c r="E7" s="16"/>
      <c r="F7" s="16"/>
      <c r="G7" s="16"/>
      <c r="H7" s="16"/>
      <c r="I7" s="16"/>
      <c r="J7" s="16"/>
      <c r="K7" s="16"/>
      <c r="L7" s="16"/>
      <c r="M7" s="16"/>
      <c r="N7" s="36"/>
      <c r="O7" s="22"/>
      <c r="P7" s="43" t="s">
        <v>53</v>
      </c>
      <c r="Q7" s="43" t="s">
        <v>54</v>
      </c>
    </row>
    <row r="8" spans="1:20" ht="18" thickBot="1" x14ac:dyDescent="0.25">
      <c r="A8" s="28"/>
      <c r="B8" s="29" t="s">
        <v>12</v>
      </c>
      <c r="C8" s="17">
        <v>2</v>
      </c>
      <c r="D8" s="18">
        <f>D9</f>
        <v>10</v>
      </c>
      <c r="E8" s="38"/>
      <c r="F8" s="38"/>
      <c r="G8" s="38" t="s">
        <v>50</v>
      </c>
      <c r="H8" s="38"/>
      <c r="I8" s="38"/>
      <c r="J8" s="38"/>
      <c r="K8" s="38"/>
      <c r="L8" s="38"/>
      <c r="M8" s="38"/>
      <c r="N8" s="39"/>
      <c r="O8" s="40"/>
      <c r="P8" s="44" t="str">
        <f>IF(_xlfn.XOR(E8="x",F8="x",G8="x",H8="x",I8="x",J8="x",K8="x",L8="x",M8="x",N8="x",O8="x"),"","Cochez une seule croix et une seule")</f>
        <v>Cochez une seule croix et une seule</v>
      </c>
      <c r="Q8" s="44"/>
      <c r="T8">
        <f>IF(P8="",0,1)</f>
        <v>1</v>
      </c>
    </row>
    <row r="9" spans="1:20" ht="17" hidden="1" thickBot="1" x14ac:dyDescent="0.25">
      <c r="A9" s="28"/>
      <c r="B9" s="27"/>
      <c r="C9" s="17">
        <f>C8</f>
        <v>2</v>
      </c>
      <c r="D9" s="18">
        <f>C9*(6*E9+5.5*F9+5*G9+4.5*H9+4*I9+3.5*J9+3*K9+2.5*L9+2*M9+1.5*N9+1*O9)</f>
        <v>10</v>
      </c>
      <c r="E9" s="19">
        <f t="shared" ref="E9:O9" si="1">IF(E8&lt;&gt;"",1,0)</f>
        <v>0</v>
      </c>
      <c r="F9" s="19">
        <f t="shared" si="1"/>
        <v>0</v>
      </c>
      <c r="G9" s="19">
        <f t="shared" si="1"/>
        <v>1</v>
      </c>
      <c r="H9" s="19">
        <f t="shared" si="1"/>
        <v>0</v>
      </c>
      <c r="I9" s="19">
        <f t="shared" si="1"/>
        <v>0</v>
      </c>
      <c r="J9" s="19">
        <f t="shared" si="1"/>
        <v>0</v>
      </c>
      <c r="K9" s="19">
        <f t="shared" si="1"/>
        <v>0</v>
      </c>
      <c r="L9" s="19">
        <f t="shared" si="1"/>
        <v>0</v>
      </c>
      <c r="M9" s="19">
        <f t="shared" si="1"/>
        <v>0</v>
      </c>
      <c r="N9" s="19">
        <f t="shared" si="1"/>
        <v>0</v>
      </c>
      <c r="O9" s="19">
        <f t="shared" si="1"/>
        <v>0</v>
      </c>
      <c r="P9" s="45"/>
      <c r="Q9" s="45"/>
    </row>
    <row r="10" spans="1:20" ht="152" customHeight="1" x14ac:dyDescent="0.2">
      <c r="A10" s="26" t="s">
        <v>20</v>
      </c>
      <c r="B10" s="26" t="s">
        <v>27</v>
      </c>
      <c r="C10" s="20"/>
      <c r="D10" s="21"/>
      <c r="E10" s="16"/>
      <c r="F10" s="16"/>
      <c r="G10" s="16"/>
      <c r="H10" s="16"/>
      <c r="I10" s="16"/>
      <c r="J10" s="16"/>
      <c r="K10" s="16"/>
      <c r="L10" s="16"/>
      <c r="M10" s="16"/>
      <c r="N10" s="36"/>
      <c r="O10" s="22"/>
      <c r="P10" s="43" t="s">
        <v>63</v>
      </c>
      <c r="Q10" s="43" t="s">
        <v>56</v>
      </c>
    </row>
    <row r="11" spans="1:20" ht="18" thickBot="1" x14ac:dyDescent="0.25">
      <c r="A11" s="28"/>
      <c r="B11" s="29" t="s">
        <v>12</v>
      </c>
      <c r="C11" s="17">
        <v>4</v>
      </c>
      <c r="D11" s="18">
        <f>D12</f>
        <v>16</v>
      </c>
      <c r="E11" s="38"/>
      <c r="F11" s="38"/>
      <c r="G11" s="38"/>
      <c r="H11" s="38"/>
      <c r="I11" s="38" t="s">
        <v>50</v>
      </c>
      <c r="J11" s="38"/>
      <c r="K11" s="38"/>
      <c r="L11" s="38"/>
      <c r="M11" s="38"/>
      <c r="N11" s="39"/>
      <c r="O11" s="40"/>
      <c r="P11" s="44" t="str">
        <f>IF(_xlfn.XOR(E11="x",F11="x",G11="x",H11="x",I11="x",J11="x",K11="x",L11="x",M11="x",N11="x",O11="x"),"","Cochez une seule croix et une seule")</f>
        <v>Cochez une seule croix et une seule</v>
      </c>
      <c r="Q11" s="44"/>
      <c r="T11">
        <f>IF(P11="",0,1)</f>
        <v>1</v>
      </c>
    </row>
    <row r="12" spans="1:20" ht="17" hidden="1" thickBot="1" x14ac:dyDescent="0.25">
      <c r="A12" s="28"/>
      <c r="B12" s="27"/>
      <c r="C12" s="17">
        <f>C11</f>
        <v>4</v>
      </c>
      <c r="D12" s="18">
        <f>C12*(6*E12+5.5*F12+5*G12+4.5*H12+4*I12+3.5*J12+3*K12+2.5*L12+2*M12+1.5*N12+1*O12)</f>
        <v>16</v>
      </c>
      <c r="E12" s="19">
        <f t="shared" ref="E12:O12" si="2">IF(E11&lt;&gt;"",1,0)</f>
        <v>0</v>
      </c>
      <c r="F12" s="19">
        <f t="shared" si="2"/>
        <v>0</v>
      </c>
      <c r="G12" s="19">
        <f t="shared" si="2"/>
        <v>0</v>
      </c>
      <c r="H12" s="19">
        <f t="shared" si="2"/>
        <v>0</v>
      </c>
      <c r="I12" s="19">
        <f t="shared" si="2"/>
        <v>1</v>
      </c>
      <c r="J12" s="19">
        <f t="shared" si="2"/>
        <v>0</v>
      </c>
      <c r="K12" s="19">
        <f t="shared" si="2"/>
        <v>0</v>
      </c>
      <c r="L12" s="19">
        <f t="shared" si="2"/>
        <v>0</v>
      </c>
      <c r="M12" s="19">
        <f t="shared" si="2"/>
        <v>0</v>
      </c>
      <c r="N12" s="19">
        <f t="shared" si="2"/>
        <v>0</v>
      </c>
      <c r="O12" s="19">
        <f t="shared" si="2"/>
        <v>0</v>
      </c>
      <c r="P12" s="45"/>
      <c r="Q12" s="45"/>
    </row>
    <row r="13" spans="1:20" ht="143" customHeight="1" x14ac:dyDescent="0.2">
      <c r="A13" s="26" t="s">
        <v>21</v>
      </c>
      <c r="B13" s="26" t="s">
        <v>37</v>
      </c>
      <c r="C13" s="20"/>
      <c r="D13" s="21"/>
      <c r="E13" s="16"/>
      <c r="F13" s="16"/>
      <c r="G13" s="16"/>
      <c r="H13" s="16"/>
      <c r="I13" s="16"/>
      <c r="J13" s="16"/>
      <c r="K13" s="16"/>
      <c r="L13" s="16"/>
      <c r="M13" s="16"/>
      <c r="N13" s="36"/>
      <c r="O13" s="22"/>
      <c r="P13" s="43" t="s">
        <v>64</v>
      </c>
      <c r="Q13" s="43" t="s">
        <v>55</v>
      </c>
    </row>
    <row r="14" spans="1:20" ht="18" thickBot="1" x14ac:dyDescent="0.25">
      <c r="A14" s="28"/>
      <c r="B14" s="29" t="s">
        <v>12</v>
      </c>
      <c r="C14" s="17">
        <v>3</v>
      </c>
      <c r="D14" s="18">
        <f>D15</f>
        <v>12</v>
      </c>
      <c r="E14" s="38"/>
      <c r="F14" s="38"/>
      <c r="G14" s="38"/>
      <c r="H14" s="38"/>
      <c r="I14" s="38" t="s">
        <v>50</v>
      </c>
      <c r="J14" s="38"/>
      <c r="K14" s="38"/>
      <c r="L14" s="38"/>
      <c r="M14" s="38"/>
      <c r="N14" s="39"/>
      <c r="O14" s="40"/>
      <c r="P14" s="44" t="str">
        <f>IF(_xlfn.XOR(E14="x",F14="x",G14="x",H14="x",I14="x",J14="x",K14="x",L14="x",M14="x",N14="x",O14="x"),"","Cochez une seule croix et une seule")</f>
        <v>Cochez une seule croix et une seule</v>
      </c>
      <c r="Q14" s="44"/>
      <c r="T14">
        <f>IF(P14="",0,1)</f>
        <v>1</v>
      </c>
    </row>
    <row r="15" spans="1:20" ht="17" hidden="1" thickBot="1" x14ac:dyDescent="0.25">
      <c r="A15" s="28"/>
      <c r="B15" s="27"/>
      <c r="C15" s="17">
        <f>C14</f>
        <v>3</v>
      </c>
      <c r="D15" s="18">
        <f>C15*(6*E15+5.5*F15+5*G15+4.5*H15+4*I15+3.5*J15+3*K15+2.5*L15+2*M15+1.5*N15+1*O15)</f>
        <v>12</v>
      </c>
      <c r="E15" s="19">
        <f t="shared" ref="E15:O15" si="3">IF(E14&lt;&gt;"",1,0)</f>
        <v>0</v>
      </c>
      <c r="F15" s="19">
        <f t="shared" si="3"/>
        <v>0</v>
      </c>
      <c r="G15" s="19">
        <f t="shared" si="3"/>
        <v>0</v>
      </c>
      <c r="H15" s="19">
        <f t="shared" si="3"/>
        <v>0</v>
      </c>
      <c r="I15" s="19">
        <f t="shared" si="3"/>
        <v>1</v>
      </c>
      <c r="J15" s="19">
        <f t="shared" si="3"/>
        <v>0</v>
      </c>
      <c r="K15" s="19">
        <f t="shared" si="3"/>
        <v>0</v>
      </c>
      <c r="L15" s="19">
        <f t="shared" si="3"/>
        <v>0</v>
      </c>
      <c r="M15" s="19">
        <f t="shared" si="3"/>
        <v>0</v>
      </c>
      <c r="N15" s="19">
        <f t="shared" si="3"/>
        <v>0</v>
      </c>
      <c r="O15" s="19">
        <f t="shared" si="3"/>
        <v>0</v>
      </c>
      <c r="P15" s="45"/>
      <c r="Q15" s="45"/>
    </row>
    <row r="16" spans="1:20" ht="125" customHeight="1" x14ac:dyDescent="0.2">
      <c r="A16" s="26" t="s">
        <v>32</v>
      </c>
      <c r="B16" s="26" t="s">
        <v>25</v>
      </c>
      <c r="C16" s="20"/>
      <c r="D16" s="21"/>
      <c r="E16" s="16"/>
      <c r="F16" s="16"/>
      <c r="G16" s="16"/>
      <c r="H16" s="16"/>
      <c r="I16" s="16"/>
      <c r="J16" s="16"/>
      <c r="K16" s="16"/>
      <c r="L16" s="16"/>
      <c r="M16" s="16"/>
      <c r="N16" s="36"/>
      <c r="O16" s="22"/>
      <c r="P16" s="43" t="s">
        <v>57</v>
      </c>
      <c r="Q16" s="43"/>
    </row>
    <row r="17" spans="1:20" ht="18" thickBot="1" x14ac:dyDescent="0.25">
      <c r="A17" s="28"/>
      <c r="B17" s="29" t="s">
        <v>12</v>
      </c>
      <c r="C17" s="17">
        <v>3</v>
      </c>
      <c r="D17" s="18">
        <f>D18</f>
        <v>10.5</v>
      </c>
      <c r="E17" s="38"/>
      <c r="F17" s="38"/>
      <c r="G17" s="38"/>
      <c r="H17" s="38"/>
      <c r="I17" s="38"/>
      <c r="J17" s="38" t="s">
        <v>50</v>
      </c>
      <c r="K17" s="38"/>
      <c r="L17" s="38"/>
      <c r="M17" s="38"/>
      <c r="N17" s="39"/>
      <c r="O17" s="40"/>
      <c r="P17" s="44" t="str">
        <f>IF(_xlfn.XOR(E17="x",F17="x",G17="x",H17="x",I17="x",J17="x",K17="x",L17="x",M17="x",N17="x",O17="x"),"","Cochez une seule croix et une seule")</f>
        <v>Cochez une seule croix et une seule</v>
      </c>
      <c r="Q17" s="44"/>
      <c r="T17">
        <f>IF(P17="",0,1)</f>
        <v>1</v>
      </c>
    </row>
    <row r="18" spans="1:20" ht="17" hidden="1" thickBot="1" x14ac:dyDescent="0.25">
      <c r="A18" s="28"/>
      <c r="B18" s="27"/>
      <c r="C18" s="17">
        <f>C17</f>
        <v>3</v>
      </c>
      <c r="D18" s="18">
        <f>C18*(6*E18+5.5*F18+5*G18+4.5*H18+4*I18+3.5*J18+3*K18+2.5*L18+2*M18+1.5*N18+1*O18)</f>
        <v>10.5</v>
      </c>
      <c r="E18" s="19">
        <f t="shared" ref="E18:O18" si="4">IF(E17&lt;&gt;"",1,0)</f>
        <v>0</v>
      </c>
      <c r="F18" s="19">
        <f t="shared" si="4"/>
        <v>0</v>
      </c>
      <c r="G18" s="19">
        <f t="shared" si="4"/>
        <v>0</v>
      </c>
      <c r="H18" s="19">
        <f t="shared" si="4"/>
        <v>0</v>
      </c>
      <c r="I18" s="19">
        <f t="shared" si="4"/>
        <v>0</v>
      </c>
      <c r="J18" s="19">
        <f t="shared" si="4"/>
        <v>1</v>
      </c>
      <c r="K18" s="19">
        <f t="shared" si="4"/>
        <v>0</v>
      </c>
      <c r="L18" s="19">
        <f t="shared" si="4"/>
        <v>0</v>
      </c>
      <c r="M18" s="19">
        <f t="shared" si="4"/>
        <v>0</v>
      </c>
      <c r="N18" s="19">
        <f t="shared" si="4"/>
        <v>0</v>
      </c>
      <c r="O18" s="19">
        <f t="shared" si="4"/>
        <v>0</v>
      </c>
      <c r="P18" s="45"/>
      <c r="Q18" s="45"/>
    </row>
    <row r="19" spans="1:20" ht="163" customHeight="1" x14ac:dyDescent="0.2">
      <c r="A19" s="26" t="s">
        <v>33</v>
      </c>
      <c r="B19" s="26" t="s">
        <v>28</v>
      </c>
      <c r="C19" s="20"/>
      <c r="D19" s="21"/>
      <c r="E19" s="16"/>
      <c r="F19" s="16"/>
      <c r="G19" s="16"/>
      <c r="H19" s="16"/>
      <c r="I19" s="16"/>
      <c r="J19" s="16"/>
      <c r="K19" s="16"/>
      <c r="L19" s="16"/>
      <c r="M19" s="16"/>
      <c r="N19" s="36"/>
      <c r="O19" s="22"/>
      <c r="P19" s="43" t="s">
        <v>66</v>
      </c>
      <c r="Q19" s="43" t="s">
        <v>65</v>
      </c>
    </row>
    <row r="20" spans="1:20" ht="18" thickBot="1" x14ac:dyDescent="0.25">
      <c r="A20" s="28"/>
      <c r="B20" s="29" t="s">
        <v>12</v>
      </c>
      <c r="C20" s="17">
        <v>5</v>
      </c>
      <c r="D20" s="18">
        <f>D21</f>
        <v>20</v>
      </c>
      <c r="E20" s="38"/>
      <c r="F20" s="38"/>
      <c r="G20" s="38"/>
      <c r="H20" s="38"/>
      <c r="I20" s="38" t="s">
        <v>50</v>
      </c>
      <c r="J20" s="38"/>
      <c r="K20" s="38"/>
      <c r="L20" s="38"/>
      <c r="M20" s="38"/>
      <c r="N20" s="39"/>
      <c r="O20" s="40"/>
      <c r="P20" s="44" t="str">
        <f>IF(_xlfn.XOR(E20="x",F20="x",G20="x",H20="x",I20="x",J20="x",K20="x",L20="x",M20="x",N20="x",O20="x"),"","Cochez une seule croix et une seule")</f>
        <v>Cochez une seule croix et une seule</v>
      </c>
      <c r="Q20" s="44"/>
      <c r="T20">
        <f>IF(P20="",0,1)</f>
        <v>1</v>
      </c>
    </row>
    <row r="21" spans="1:20" ht="17" hidden="1" thickBot="1" x14ac:dyDescent="0.25">
      <c r="A21" s="28"/>
      <c r="B21" s="27"/>
      <c r="C21" s="17">
        <f>C20</f>
        <v>5</v>
      </c>
      <c r="D21" s="18">
        <f>C21*(6*E21+5.5*F21+5*G21+4.5*H21+4*I21+3.5*J21+3*K21+2.5*L21+2*M21+1.5*N21+1*O21)</f>
        <v>20</v>
      </c>
      <c r="E21" s="19">
        <f t="shared" ref="E21:O21" si="5">IF(E20&lt;&gt;"",1,0)</f>
        <v>0</v>
      </c>
      <c r="F21" s="19">
        <f t="shared" si="5"/>
        <v>0</v>
      </c>
      <c r="G21" s="19">
        <f t="shared" si="5"/>
        <v>0</v>
      </c>
      <c r="H21" s="19">
        <f t="shared" si="5"/>
        <v>0</v>
      </c>
      <c r="I21" s="19">
        <f t="shared" si="5"/>
        <v>1</v>
      </c>
      <c r="J21" s="19">
        <f t="shared" si="5"/>
        <v>0</v>
      </c>
      <c r="K21" s="19">
        <f t="shared" si="5"/>
        <v>0</v>
      </c>
      <c r="L21" s="19">
        <f t="shared" si="5"/>
        <v>0</v>
      </c>
      <c r="M21" s="19">
        <f t="shared" si="5"/>
        <v>0</v>
      </c>
      <c r="N21" s="19">
        <f t="shared" si="5"/>
        <v>0</v>
      </c>
      <c r="O21" s="19">
        <f t="shared" si="5"/>
        <v>0</v>
      </c>
      <c r="P21" s="45"/>
      <c r="Q21" s="45"/>
    </row>
    <row r="22" spans="1:20" ht="73" customHeight="1" x14ac:dyDescent="0.2">
      <c r="A22" s="26" t="s">
        <v>34</v>
      </c>
      <c r="B22" s="26" t="s">
        <v>29</v>
      </c>
      <c r="C22" s="20"/>
      <c r="D22" s="21"/>
      <c r="E22" s="16"/>
      <c r="F22" s="16"/>
      <c r="G22" s="16"/>
      <c r="H22" s="16"/>
      <c r="I22" s="16"/>
      <c r="J22" s="16"/>
      <c r="K22" s="16"/>
      <c r="L22" s="16"/>
      <c r="M22" s="16"/>
      <c r="N22" s="36"/>
      <c r="O22" s="22"/>
      <c r="P22" s="43" t="s">
        <v>59</v>
      </c>
      <c r="Q22" s="43" t="s">
        <v>58</v>
      </c>
    </row>
    <row r="23" spans="1:20" ht="18" thickBot="1" x14ac:dyDescent="0.25">
      <c r="A23" s="28"/>
      <c r="B23" s="29" t="s">
        <v>12</v>
      </c>
      <c r="C23" s="17">
        <v>1</v>
      </c>
      <c r="D23" s="18">
        <f>D24</f>
        <v>5</v>
      </c>
      <c r="E23" s="38"/>
      <c r="F23" s="38"/>
      <c r="G23" s="38" t="s">
        <v>50</v>
      </c>
      <c r="H23" s="38"/>
      <c r="I23" s="38"/>
      <c r="J23" s="38"/>
      <c r="K23" s="38"/>
      <c r="L23" s="38"/>
      <c r="M23" s="38"/>
      <c r="N23" s="39"/>
      <c r="O23" s="40"/>
      <c r="P23" s="44" t="str">
        <f>IF(_xlfn.XOR(E23="x",F23="x",G23="x",H23="x",I23="x",J23="x",K23="x",L23="x",M23="x",N23="x",O23="x"),"","Cochez une seule croix et une seule")</f>
        <v>Cochez une seule croix et une seule</v>
      </c>
      <c r="Q23" s="44"/>
      <c r="T23">
        <f>IF(P23="",0,1)</f>
        <v>1</v>
      </c>
    </row>
    <row r="24" spans="1:20" ht="17" hidden="1" thickBot="1" x14ac:dyDescent="0.25">
      <c r="A24" s="28"/>
      <c r="B24" s="27"/>
      <c r="C24" s="17">
        <f>C23</f>
        <v>1</v>
      </c>
      <c r="D24" s="18">
        <f>C24*(6*E24+5.5*F24+5*G24+4.5*H24+4*I24+3.5*J24+3*K24+2.5*L24+2*M24+1.5*N24+1*O24)</f>
        <v>5</v>
      </c>
      <c r="E24" s="19">
        <f t="shared" ref="E24:O24" si="6">IF(E23&lt;&gt;"",1,0)</f>
        <v>0</v>
      </c>
      <c r="F24" s="19">
        <f t="shared" si="6"/>
        <v>0</v>
      </c>
      <c r="G24" s="19">
        <f t="shared" si="6"/>
        <v>1</v>
      </c>
      <c r="H24" s="19">
        <f t="shared" si="6"/>
        <v>0</v>
      </c>
      <c r="I24" s="19">
        <f t="shared" si="6"/>
        <v>0</v>
      </c>
      <c r="J24" s="19">
        <f t="shared" si="6"/>
        <v>0</v>
      </c>
      <c r="K24" s="19">
        <f t="shared" si="6"/>
        <v>0</v>
      </c>
      <c r="L24" s="19">
        <f t="shared" si="6"/>
        <v>0</v>
      </c>
      <c r="M24" s="19">
        <f t="shared" si="6"/>
        <v>0</v>
      </c>
      <c r="N24" s="19">
        <f t="shared" si="6"/>
        <v>0</v>
      </c>
      <c r="O24" s="19">
        <f t="shared" si="6"/>
        <v>0</v>
      </c>
      <c r="P24" s="45"/>
      <c r="Q24" s="45"/>
    </row>
    <row r="25" spans="1:20" ht="189" customHeight="1" x14ac:dyDescent="0.2">
      <c r="A25" s="26" t="s">
        <v>35</v>
      </c>
      <c r="B25" s="26" t="s">
        <v>30</v>
      </c>
      <c r="C25" s="20"/>
      <c r="D25" s="21"/>
      <c r="E25" s="16"/>
      <c r="F25" s="16"/>
      <c r="G25" s="16"/>
      <c r="H25" s="16"/>
      <c r="I25" s="16"/>
      <c r="J25" s="16"/>
      <c r="K25" s="16"/>
      <c r="L25" s="16"/>
      <c r="M25" s="16"/>
      <c r="N25" s="36"/>
      <c r="O25" s="22"/>
      <c r="P25" s="43" t="s">
        <v>60</v>
      </c>
      <c r="Q25" s="43" t="s">
        <v>61</v>
      </c>
    </row>
    <row r="26" spans="1:20" ht="18" thickBot="1" x14ac:dyDescent="0.25">
      <c r="A26" s="28"/>
      <c r="B26" s="29" t="s">
        <v>12</v>
      </c>
      <c r="C26" s="17">
        <v>5</v>
      </c>
      <c r="D26" s="18">
        <f>D27</f>
        <v>20</v>
      </c>
      <c r="E26" s="38"/>
      <c r="F26" s="38"/>
      <c r="G26" s="38"/>
      <c r="H26" s="38"/>
      <c r="I26" s="38" t="s">
        <v>50</v>
      </c>
      <c r="J26" s="38"/>
      <c r="K26" s="38"/>
      <c r="L26" s="38"/>
      <c r="M26" s="38"/>
      <c r="N26" s="39"/>
      <c r="O26" s="40"/>
      <c r="P26" s="44" t="str">
        <f>IF(_xlfn.XOR(E26="x",F26="x",G26="x",H26="x",I26="x",J26="x",K26="x",L26="x",M26="x",N26="x",O26="x"),"","Cochez une seule croix et une seule")</f>
        <v>Cochez une seule croix et une seule</v>
      </c>
      <c r="Q26" s="44"/>
      <c r="T26">
        <f>IF(P26="",0,1)</f>
        <v>1</v>
      </c>
    </row>
    <row r="27" spans="1:20" ht="17" hidden="1" thickBot="1" x14ac:dyDescent="0.25">
      <c r="A27" s="28"/>
      <c r="B27" s="27"/>
      <c r="C27" s="17">
        <f>C26</f>
        <v>5</v>
      </c>
      <c r="D27" s="18">
        <f>C27*(6*E27+5.5*F27+5*G27+4.5*H27+4*I27+3.5*J27+3*K27+2.5*L27+2*M27+1.5*N27+1*O27)</f>
        <v>20</v>
      </c>
      <c r="E27" s="19">
        <f t="shared" ref="E27:O27" si="7">IF(E26&lt;&gt;"",1,0)</f>
        <v>0</v>
      </c>
      <c r="F27" s="19">
        <f t="shared" si="7"/>
        <v>0</v>
      </c>
      <c r="G27" s="19">
        <f t="shared" si="7"/>
        <v>0</v>
      </c>
      <c r="H27" s="19">
        <f t="shared" si="7"/>
        <v>0</v>
      </c>
      <c r="I27" s="19">
        <f t="shared" si="7"/>
        <v>1</v>
      </c>
      <c r="J27" s="19">
        <f t="shared" si="7"/>
        <v>0</v>
      </c>
      <c r="K27" s="19">
        <f t="shared" si="7"/>
        <v>0</v>
      </c>
      <c r="L27" s="19">
        <f t="shared" si="7"/>
        <v>0</v>
      </c>
      <c r="M27" s="19">
        <f t="shared" si="7"/>
        <v>0</v>
      </c>
      <c r="N27" s="19">
        <f t="shared" si="7"/>
        <v>0</v>
      </c>
      <c r="O27" s="19">
        <f t="shared" si="7"/>
        <v>0</v>
      </c>
      <c r="P27" s="45"/>
      <c r="Q27" s="45"/>
    </row>
    <row r="28" spans="1:20" ht="179" customHeight="1" x14ac:dyDescent="0.2">
      <c r="A28" s="26" t="s">
        <v>36</v>
      </c>
      <c r="B28" s="26" t="s">
        <v>31</v>
      </c>
      <c r="C28" s="20"/>
      <c r="D28" s="21"/>
      <c r="E28" s="16"/>
      <c r="F28" s="16"/>
      <c r="G28" s="16"/>
      <c r="H28" s="16"/>
      <c r="I28" s="16"/>
      <c r="J28" s="16"/>
      <c r="K28" s="16"/>
      <c r="L28" s="16"/>
      <c r="M28" s="16"/>
      <c r="N28" s="36"/>
      <c r="O28" s="22"/>
      <c r="P28" s="43" t="s">
        <v>62</v>
      </c>
      <c r="Q28" s="43" t="s">
        <v>67</v>
      </c>
    </row>
    <row r="29" spans="1:20" ht="18" thickBot="1" x14ac:dyDescent="0.25">
      <c r="A29" s="8"/>
      <c r="B29" s="29" t="s">
        <v>12</v>
      </c>
      <c r="C29" s="17">
        <v>3</v>
      </c>
      <c r="D29" s="18">
        <f>D30</f>
        <v>15</v>
      </c>
      <c r="E29" s="38"/>
      <c r="F29" s="38"/>
      <c r="G29" s="38" t="s">
        <v>50</v>
      </c>
      <c r="H29" s="38"/>
      <c r="I29" s="38"/>
      <c r="J29" s="38"/>
      <c r="K29" s="38"/>
      <c r="L29" s="38"/>
      <c r="M29" s="38"/>
      <c r="N29" s="39"/>
      <c r="O29" s="40"/>
      <c r="P29" s="44" t="str">
        <f>IF(_xlfn.XOR(E29="x",F29="x",G29="x",H29="x",I29="x",J29="x",K29="x",L29="x",M29="x",N29="x",O29="x"),"","Cochez une seule croix et une seule")</f>
        <v>Cochez une seule croix et une seule</v>
      </c>
      <c r="Q29" s="44"/>
      <c r="T29">
        <f>IF(P29="",0,1)</f>
        <v>1</v>
      </c>
    </row>
    <row r="30" spans="1:20" ht="17" hidden="1" thickBot="1" x14ac:dyDescent="0.25">
      <c r="A30" s="28"/>
      <c r="B30" s="27"/>
      <c r="C30" s="17">
        <f>C29</f>
        <v>3</v>
      </c>
      <c r="D30" s="18">
        <f>C30*(6*E30+5.5*F30+5*G30+4.5*H30+4*I30+3.5*J30+3*K30+2.5*L30+2*M30+1.5*N30+1*O30)</f>
        <v>15</v>
      </c>
      <c r="E30" s="19">
        <f t="shared" ref="E30:O30" si="8">IF(E29&lt;&gt;"",1,0)</f>
        <v>0</v>
      </c>
      <c r="F30" s="19">
        <f t="shared" si="8"/>
        <v>0</v>
      </c>
      <c r="G30" s="19">
        <f t="shared" si="8"/>
        <v>1</v>
      </c>
      <c r="H30" s="19">
        <f t="shared" si="8"/>
        <v>0</v>
      </c>
      <c r="I30" s="19">
        <f t="shared" si="8"/>
        <v>0</v>
      </c>
      <c r="J30" s="19">
        <f t="shared" si="8"/>
        <v>0</v>
      </c>
      <c r="K30" s="19">
        <f t="shared" si="8"/>
        <v>0</v>
      </c>
      <c r="L30" s="19">
        <f t="shared" si="8"/>
        <v>0</v>
      </c>
      <c r="M30" s="19">
        <f t="shared" si="8"/>
        <v>0</v>
      </c>
      <c r="N30" s="19">
        <f t="shared" si="8"/>
        <v>0</v>
      </c>
      <c r="O30" s="19">
        <f t="shared" si="8"/>
        <v>0</v>
      </c>
      <c r="P30" s="45"/>
      <c r="Q30" s="45"/>
    </row>
    <row r="31" spans="1:20" ht="17" x14ac:dyDescent="0.2">
      <c r="A31" s="9" t="s">
        <v>14</v>
      </c>
      <c r="B31" s="24">
        <f>SUM(C4:C30)/2</f>
        <v>27</v>
      </c>
      <c r="C31" s="1"/>
      <c r="D31" s="2"/>
      <c r="E31" s="4"/>
      <c r="F31" s="4"/>
      <c r="G31" s="4"/>
      <c r="H31" s="4"/>
      <c r="I31" s="4"/>
      <c r="J31" s="4"/>
      <c r="K31" s="4"/>
      <c r="L31" s="4"/>
      <c r="M31" s="4"/>
      <c r="N31" s="4"/>
      <c r="O31" s="4"/>
      <c r="P31" s="46"/>
      <c r="Q31" s="46"/>
    </row>
    <row r="32" spans="1:20" ht="18" thickBot="1" x14ac:dyDescent="0.25">
      <c r="A32" s="10" t="s">
        <v>15</v>
      </c>
      <c r="B32" s="25">
        <f>D32/B31</f>
        <v>4.1851851851851851</v>
      </c>
      <c r="C32" s="5"/>
      <c r="D32" s="3">
        <f>SUBTOTAL(109,D2:D31)</f>
        <v>113</v>
      </c>
      <c r="E32" s="3"/>
      <c r="F32" s="3"/>
      <c r="G32" s="3"/>
      <c r="H32" s="3"/>
      <c r="I32" s="3"/>
      <c r="J32" s="3"/>
      <c r="K32" s="3"/>
      <c r="L32" s="3"/>
      <c r="M32" s="3"/>
      <c r="N32" s="3"/>
      <c r="O32" s="3"/>
      <c r="P32" s="47"/>
      <c r="Q32" s="47"/>
    </row>
    <row r="33" spans="1:20" hidden="1" x14ac:dyDescent="0.2">
      <c r="A33" s="12"/>
      <c r="B33" s="13"/>
      <c r="C33" s="14" t="str">
        <f>IF(B32&gt;=4,"REÇU","")</f>
        <v>REÇU</v>
      </c>
      <c r="D33" s="14" t="str">
        <f>IF((B32&lt;4)*AND(B32&gt;3.8),"RATTRAPAGE","")</f>
        <v/>
      </c>
      <c r="E33" s="14" t="str">
        <f>IF(B32&lt;3.8,"AJOURNÉ","")</f>
        <v/>
      </c>
      <c r="F33" s="14"/>
      <c r="G33" s="7"/>
      <c r="H33" s="7"/>
      <c r="I33" s="7"/>
      <c r="J33" s="7"/>
      <c r="K33" s="7"/>
      <c r="L33" s="7"/>
      <c r="M33" s="7"/>
      <c r="N33" s="7"/>
      <c r="O33" s="7"/>
      <c r="P33" s="48"/>
      <c r="Q33" s="48"/>
      <c r="T33">
        <f>SUM(T4:T32)</f>
        <v>9</v>
      </c>
    </row>
    <row r="34" spans="1:20" ht="23" customHeight="1" x14ac:dyDescent="0.2">
      <c r="A34" s="11"/>
      <c r="B34" s="23" t="s">
        <v>17</v>
      </c>
    </row>
    <row r="35" spans="1:20" ht="23" customHeight="1" x14ac:dyDescent="0.3">
      <c r="A35" s="11"/>
      <c r="B35" s="23" t="s">
        <v>38</v>
      </c>
      <c r="C35" s="49" t="str">
        <f>IF(T33=0,IF(C33&lt;&gt;"",C33,IF(D33&lt;&gt;"",D33,IF(E33&lt;&gt;"",E33,""))),"Erreur dans la notation")</f>
        <v>Erreur dans la notation</v>
      </c>
      <c r="D35" s="49"/>
      <c r="E35" s="49"/>
      <c r="F35" s="30"/>
    </row>
    <row r="36" spans="1:20" ht="23" customHeight="1" x14ac:dyDescent="0.2">
      <c r="A36" s="11"/>
      <c r="B36" s="23" t="s">
        <v>39</v>
      </c>
    </row>
  </sheetData>
  <sheetProtection sheet="1" objects="1" scenarios="1"/>
  <mergeCells count="2">
    <mergeCell ref="C35:E35"/>
    <mergeCell ref="C1:P1"/>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Evaluation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THERY</dc:creator>
  <cp:lastModifiedBy>patrick.thery</cp:lastModifiedBy>
  <cp:lastPrinted>2023-08-24T13:31:12Z</cp:lastPrinted>
  <dcterms:created xsi:type="dcterms:W3CDTF">2021-07-07T17:31:45Z</dcterms:created>
  <dcterms:modified xsi:type="dcterms:W3CDTF">2024-12-04T18:19:29Z</dcterms:modified>
</cp:coreProperties>
</file>